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2116" windowHeight="9468"/>
  </bookViews>
  <sheets>
    <sheet name="ESF" sheetId="1" r:id="rId1"/>
  </sheets>
  <externalReferences>
    <externalReference r:id="rId2"/>
  </externalReferences>
  <definedNames>
    <definedName name="_xlnm.Print_Area" localSheetId="0">ESF!$A$1:$K$65</definedName>
  </definedNames>
  <calcPr calcId="145621"/>
</workbook>
</file>

<file path=xl/calcChain.xml><?xml version="1.0" encoding="utf-8"?>
<calcChain xmlns="http://schemas.openxmlformats.org/spreadsheetml/2006/main">
  <c r="I48" i="1" l="1"/>
  <c r="I46" i="1"/>
  <c r="I44" i="1"/>
  <c r="I42" i="1" s="1"/>
  <c r="I55" i="1" s="1"/>
  <c r="I57" i="1" s="1"/>
  <c r="J42" i="1"/>
  <c r="J55" i="1" s="1"/>
  <c r="J36" i="1"/>
  <c r="I36" i="1"/>
  <c r="E35" i="1"/>
  <c r="E33" i="1"/>
  <c r="J30" i="1"/>
  <c r="I30" i="1"/>
  <c r="D28" i="1"/>
  <c r="D26" i="1"/>
  <c r="D25" i="1"/>
  <c r="D23" i="1"/>
  <c r="D33" i="1" s="1"/>
  <c r="J19" i="1"/>
  <c r="J32" i="1" s="1"/>
  <c r="E18" i="1"/>
  <c r="I16" i="1"/>
  <c r="D13" i="1"/>
  <c r="D11" i="1"/>
  <c r="I10" i="1"/>
  <c r="I19" i="1" s="1"/>
  <c r="I32" i="1" s="1"/>
  <c r="D10" i="1"/>
  <c r="D18" i="1" s="1"/>
  <c r="D35" i="1" l="1"/>
  <c r="J57" i="1"/>
</calcChain>
</file>

<file path=xl/sharedStrings.xml><?xml version="1.0" encoding="utf-8"?>
<sst xmlns="http://schemas.openxmlformats.org/spreadsheetml/2006/main" count="66" uniqueCount="64">
  <si>
    <t>Universidad Autonoma de Baja California</t>
  </si>
  <si>
    <t>Estado de Situación Financiera</t>
  </si>
  <si>
    <t>Al 31 de marzo del 2019 y al 31 de diciembre del 2018</t>
  </si>
  <si>
    <t xml:space="preserve"> ACTIVO </t>
  </si>
  <si>
    <t>2019</t>
  </si>
  <si>
    <t>2018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</si>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</sst>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165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65">
    <xf numFmtId="0" fontId="0" fillId="0" borderId="0" xfId="0"/>
    <xf numFmtId="0" fontId="4" fillId="0" borderId="4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right" vertical="top"/>
    </xf>
    <xf numFmtId="0" fontId="6" fillId="0" borderId="5" xfId="0" applyFont="1" applyFill="1" applyBorder="1"/>
    <xf numFmtId="0" fontId="6" fillId="0" borderId="4" xfId="0" applyFont="1" applyFill="1" applyBorder="1" applyAlignment="1">
      <alignment vertical="top"/>
    </xf>
    <xf numFmtId="49" fontId="7" fillId="0" borderId="0" xfId="1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 applyProtection="1">
      <alignment vertical="top"/>
      <protection locked="0"/>
    </xf>
    <xf numFmtId="3" fontId="10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3" fontId="8" fillId="0" borderId="0" xfId="1" applyNumberFormat="1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 wrapText="1"/>
    </xf>
    <xf numFmtId="3" fontId="15" fillId="0" borderId="0" xfId="1" applyNumberFormat="1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right" vertical="top"/>
    </xf>
    <xf numFmtId="0" fontId="6" fillId="0" borderId="11" xfId="0" applyFont="1" applyFill="1" applyBorder="1"/>
    <xf numFmtId="0" fontId="0" fillId="0" borderId="0" xfId="0" applyFill="1"/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/>
    <xf numFmtId="3" fontId="13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4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left" vertical="top"/>
    </xf>
    <xf numFmtId="3" fontId="9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9">
    <cellStyle name="=C:\WINNT\SYSTEM32\COMMAND.COM" xfId="2"/>
    <cellStyle name="Comma 2" xfId="3"/>
    <cellStyle name="Millares" xfId="1" builtinId="3"/>
    <cellStyle name="Millares 2" xf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1</xdr:col>
      <xdr:colOff>833179</xdr:colOff>
      <xdr:row>4</xdr:row>
      <xdr:rowOff>32385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67640" y="22860"/>
          <a:ext cx="833179" cy="680085"/>
        </a:xfrm>
        <a:prstGeom prst="rect">
          <a:avLst/>
        </a:prstGeom>
      </xdr:spPr>
    </xdr:pic>
    <xdr:clientData/>
  </xdr:twoCellAnchor>
  <xdr:twoCellAnchor>
    <xdr:from>
      <xdr:col>1</xdr:col>
      <xdr:colOff>1415415</xdr:colOff>
      <xdr:row>61</xdr:row>
      <xdr:rowOff>40005</xdr:rowOff>
    </xdr:from>
    <xdr:to>
      <xdr:col>2</xdr:col>
      <xdr:colOff>750569</xdr:colOff>
      <xdr:row>66</xdr:row>
      <xdr:rowOff>137160</xdr:rowOff>
    </xdr:to>
    <xdr:sp macro="" textlink="">
      <xdr:nvSpPr>
        <xdr:cNvPr id="3" name="2 CuadroTexto"/>
        <xdr:cNvSpPr txBox="1"/>
      </xdr:nvSpPr>
      <xdr:spPr>
        <a:xfrm>
          <a:off x="1583055" y="11477625"/>
          <a:ext cx="2634614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184785</xdr:colOff>
      <xdr:row>61</xdr:row>
      <xdr:rowOff>55245</xdr:rowOff>
    </xdr:from>
    <xdr:to>
      <xdr:col>9</xdr:col>
      <xdr:colOff>22859</xdr:colOff>
      <xdr:row>66</xdr:row>
      <xdr:rowOff>152400</xdr:rowOff>
    </xdr:to>
    <xdr:sp macro="" textlink="">
      <xdr:nvSpPr>
        <xdr:cNvPr id="4" name="3 CuadroTexto"/>
        <xdr:cNvSpPr txBox="1"/>
      </xdr:nvSpPr>
      <xdr:spPr>
        <a:xfrm>
          <a:off x="6989445" y="11492865"/>
          <a:ext cx="4204334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295275</xdr:colOff>
      <xdr:row>62</xdr:row>
      <xdr:rowOff>7620</xdr:rowOff>
    </xdr:from>
    <xdr:to>
      <xdr:col>8</xdr:col>
      <xdr:colOff>1005840</xdr:colOff>
      <xdr:row>62</xdr:row>
      <xdr:rowOff>9525</xdr:rowOff>
    </xdr:to>
    <xdr:cxnSp macro="">
      <xdr:nvCxnSpPr>
        <xdr:cNvPr id="5" name="4 Conector recto"/>
        <xdr:cNvCxnSpPr/>
      </xdr:nvCxnSpPr>
      <xdr:spPr>
        <a:xfrm flipV="1">
          <a:off x="7099935" y="11628120"/>
          <a:ext cx="3971925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61</xdr:row>
      <xdr:rowOff>180975</xdr:rowOff>
    </xdr:from>
    <xdr:to>
      <xdr:col>3</xdr:col>
      <xdr:colOff>653415</xdr:colOff>
      <xdr:row>61</xdr:row>
      <xdr:rowOff>182880</xdr:rowOff>
    </xdr:to>
    <xdr:cxnSp macro="">
      <xdr:nvCxnSpPr>
        <xdr:cNvPr id="6" name="5 Conector recto"/>
        <xdr:cNvCxnSpPr/>
      </xdr:nvCxnSpPr>
      <xdr:spPr>
        <a:xfrm flipV="1">
          <a:off x="920115" y="11618595"/>
          <a:ext cx="3992880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632460</xdr:colOff>
      <xdr:row>0</xdr:row>
      <xdr:rowOff>22860</xdr:rowOff>
    </xdr:from>
    <xdr:to>
      <xdr:col>1</xdr:col>
      <xdr:colOff>833179</xdr:colOff>
      <xdr:row>4</xdr:row>
      <xdr:rowOff>32385</xdr:rowOff>
    </xdr:to>
    <xdr:pic>
      <xdr:nvPicPr>
        <xdr:cNvPr id="7" name="6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67640" y="22860"/>
          <a:ext cx="833179" cy="680085"/>
        </a:xfrm>
        <a:prstGeom prst="rect">
          <a:avLst/>
        </a:prstGeom>
      </xdr:spPr>
    </xdr:pic>
    <xdr:clientData/>
  </xdr:twoCellAnchor>
  <xdr:twoCellAnchor>
    <xdr:from>
      <xdr:col>1</xdr:col>
      <xdr:colOff>1415415</xdr:colOff>
      <xdr:row>61</xdr:row>
      <xdr:rowOff>40005</xdr:rowOff>
    </xdr:from>
    <xdr:to>
      <xdr:col>2</xdr:col>
      <xdr:colOff>750569</xdr:colOff>
      <xdr:row>66</xdr:row>
      <xdr:rowOff>137160</xdr:rowOff>
    </xdr:to>
    <xdr:sp macro="" textlink="">
      <xdr:nvSpPr>
        <xdr:cNvPr id="8" name="7 CuadroTexto"/>
        <xdr:cNvSpPr txBox="1"/>
      </xdr:nvSpPr>
      <xdr:spPr>
        <a:xfrm>
          <a:off x="1583055" y="11607165"/>
          <a:ext cx="2634614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184785</xdr:colOff>
      <xdr:row>61</xdr:row>
      <xdr:rowOff>55245</xdr:rowOff>
    </xdr:from>
    <xdr:to>
      <xdr:col>9</xdr:col>
      <xdr:colOff>22859</xdr:colOff>
      <xdr:row>66</xdr:row>
      <xdr:rowOff>152400</xdr:rowOff>
    </xdr:to>
    <xdr:sp macro="" textlink="">
      <xdr:nvSpPr>
        <xdr:cNvPr id="9" name="8 CuadroTexto"/>
        <xdr:cNvSpPr txBox="1"/>
      </xdr:nvSpPr>
      <xdr:spPr>
        <a:xfrm>
          <a:off x="6989445" y="11622405"/>
          <a:ext cx="4204334" cy="1011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295275</xdr:colOff>
      <xdr:row>62</xdr:row>
      <xdr:rowOff>7620</xdr:rowOff>
    </xdr:from>
    <xdr:to>
      <xdr:col>8</xdr:col>
      <xdr:colOff>1005840</xdr:colOff>
      <xdr:row>62</xdr:row>
      <xdr:rowOff>9525</xdr:rowOff>
    </xdr:to>
    <xdr:cxnSp macro="">
      <xdr:nvCxnSpPr>
        <xdr:cNvPr id="10" name="9 Conector recto"/>
        <xdr:cNvCxnSpPr/>
      </xdr:nvCxnSpPr>
      <xdr:spPr>
        <a:xfrm flipV="1">
          <a:off x="7099935" y="11757660"/>
          <a:ext cx="3971925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61</xdr:row>
      <xdr:rowOff>180975</xdr:rowOff>
    </xdr:from>
    <xdr:to>
      <xdr:col>3</xdr:col>
      <xdr:colOff>653415</xdr:colOff>
      <xdr:row>61</xdr:row>
      <xdr:rowOff>182880</xdr:rowOff>
    </xdr:to>
    <xdr:cxnSp macro="">
      <xdr:nvCxnSpPr>
        <xdr:cNvPr id="11" name="10 Conector recto"/>
        <xdr:cNvCxnSpPr/>
      </xdr:nvCxnSpPr>
      <xdr:spPr>
        <a:xfrm flipV="1">
          <a:off x="920115" y="11748135"/>
          <a:ext cx="3992880" cy="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>
        <row r="64">
          <cell r="F64">
            <v>256388678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topLeftCell="C34" zoomScaleNormal="100" workbookViewId="0">
      <selection activeCell="J55" sqref="J55"/>
    </sheetView>
  </sheetViews>
  <sheetFormatPr baseColWidth="10" defaultRowHeight="14.4" x14ac:dyDescent="0.3"/>
  <cols>
    <col min="1" max="1" width="2.44140625" customWidth="1"/>
    <col min="2" max="2" width="48.109375" customWidth="1"/>
    <col min="4" max="5" width="16.109375" bestFit="1" customWidth="1"/>
    <col min="6" max="6" width="4.88671875" customWidth="1"/>
    <col min="8" max="8" width="36" customWidth="1"/>
    <col min="9" max="9" width="16.109375" bestFit="1" customWidth="1"/>
    <col min="10" max="10" width="16" bestFit="1" customWidth="1"/>
    <col min="11" max="11" width="2.109375" customWidth="1"/>
    <col min="13" max="13" width="12" bestFit="1" customWidth="1"/>
    <col min="14" max="14" width="11.88671875" bestFit="1" customWidth="1"/>
  </cols>
  <sheetData>
    <row r="1" spans="1:1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x14ac:dyDescent="0.3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x14ac:dyDescent="0.3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11" ht="9.75" customHeight="1" x14ac:dyDescent="0.3">
      <c r="A4" s="61"/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x14ac:dyDescent="0.3">
      <c r="A5" s="1"/>
      <c r="B5" s="2"/>
      <c r="C5" s="2"/>
      <c r="D5" s="2"/>
      <c r="E5" s="2"/>
      <c r="F5" s="3"/>
      <c r="G5" s="2"/>
      <c r="H5" s="2"/>
      <c r="I5" s="2"/>
      <c r="J5" s="2"/>
      <c r="K5" s="4"/>
    </row>
    <row r="6" spans="1:11" x14ac:dyDescent="0.3">
      <c r="A6" s="5"/>
      <c r="B6" s="64" t="s">
        <v>3</v>
      </c>
      <c r="C6" s="64"/>
      <c r="D6" s="6" t="s">
        <v>4</v>
      </c>
      <c r="E6" s="7" t="s">
        <v>5</v>
      </c>
      <c r="F6" s="8"/>
      <c r="G6" s="64" t="s">
        <v>6</v>
      </c>
      <c r="H6" s="64"/>
      <c r="I6" s="6" t="s">
        <v>4</v>
      </c>
      <c r="J6" s="7" t="s">
        <v>5</v>
      </c>
      <c r="K6" s="4"/>
    </row>
    <row r="7" spans="1:11" x14ac:dyDescent="0.3">
      <c r="A7" s="5"/>
      <c r="B7" s="9"/>
      <c r="C7" s="10"/>
      <c r="D7" s="11"/>
      <c r="E7" s="11"/>
      <c r="F7" s="8"/>
      <c r="G7" s="9"/>
      <c r="H7" s="10"/>
      <c r="I7" s="12"/>
      <c r="J7" s="12"/>
      <c r="K7" s="4"/>
    </row>
    <row r="8" spans="1:11" x14ac:dyDescent="0.3">
      <c r="A8" s="5"/>
      <c r="B8" s="48" t="s">
        <v>7</v>
      </c>
      <c r="C8" s="48"/>
      <c r="D8" s="11"/>
      <c r="E8" s="11"/>
      <c r="F8" s="8"/>
      <c r="G8" s="48" t="s">
        <v>8</v>
      </c>
      <c r="H8" s="48"/>
      <c r="I8" s="11"/>
      <c r="J8" s="11"/>
      <c r="K8" s="4"/>
    </row>
    <row r="9" spans="1:11" x14ac:dyDescent="0.3">
      <c r="A9" s="5"/>
      <c r="B9" s="13"/>
      <c r="C9" s="14"/>
      <c r="D9" s="33"/>
      <c r="E9" s="33"/>
      <c r="F9" s="8"/>
      <c r="G9" s="13"/>
      <c r="H9" s="14"/>
      <c r="I9" s="11"/>
      <c r="J9" s="11"/>
      <c r="K9" s="4"/>
    </row>
    <row r="10" spans="1:11" x14ac:dyDescent="0.3">
      <c r="A10" s="5"/>
      <c r="B10" s="50" t="s">
        <v>9</v>
      </c>
      <c r="C10" s="50"/>
      <c r="D10" s="15">
        <f>4781411+96848706+634601083</f>
        <v>736231200</v>
      </c>
      <c r="E10" s="15">
        <v>445754169</v>
      </c>
      <c r="F10" s="8"/>
      <c r="G10" s="47" t="s">
        <v>10</v>
      </c>
      <c r="H10" s="47"/>
      <c r="I10" s="15">
        <f>8941982+4570024+111835+62855315+4194+54531035</f>
        <v>131014385</v>
      </c>
      <c r="J10" s="15">
        <v>143383122</v>
      </c>
      <c r="K10" s="4"/>
    </row>
    <row r="11" spans="1:11" x14ac:dyDescent="0.3">
      <c r="A11" s="5"/>
      <c r="B11" s="50" t="s">
        <v>11</v>
      </c>
      <c r="C11" s="50"/>
      <c r="D11" s="15">
        <f>13054850+32816272+5569692+3809975+42256411</f>
        <v>97507200</v>
      </c>
      <c r="E11" s="15">
        <v>105724773</v>
      </c>
      <c r="F11" s="8"/>
      <c r="G11" s="47" t="s">
        <v>12</v>
      </c>
      <c r="H11" s="47"/>
      <c r="I11" s="15">
        <v>0</v>
      </c>
      <c r="J11" s="15">
        <v>0</v>
      </c>
      <c r="K11" s="4"/>
    </row>
    <row r="12" spans="1:11" x14ac:dyDescent="0.3">
      <c r="A12" s="5"/>
      <c r="B12" s="50" t="s">
        <v>13</v>
      </c>
      <c r="C12" s="50"/>
      <c r="D12" s="15">
        <v>1151511</v>
      </c>
      <c r="E12" s="15">
        <v>400903</v>
      </c>
      <c r="F12" s="8"/>
      <c r="G12" s="47" t="s">
        <v>14</v>
      </c>
      <c r="H12" s="47"/>
      <c r="I12" s="15">
        <v>0</v>
      </c>
      <c r="J12" s="15">
        <v>0</v>
      </c>
      <c r="K12" s="4"/>
    </row>
    <row r="13" spans="1:11" x14ac:dyDescent="0.3">
      <c r="A13" s="5"/>
      <c r="B13" s="50" t="s">
        <v>15</v>
      </c>
      <c r="C13" s="50"/>
      <c r="D13" s="15">
        <f>1035072+7949156+1307289</f>
        <v>10291517</v>
      </c>
      <c r="E13" s="15">
        <v>10747632</v>
      </c>
      <c r="F13" s="8"/>
      <c r="G13" s="47" t="s">
        <v>16</v>
      </c>
      <c r="H13" s="47"/>
      <c r="I13" s="15">
        <v>0</v>
      </c>
      <c r="J13" s="15">
        <v>0</v>
      </c>
      <c r="K13" s="4"/>
    </row>
    <row r="14" spans="1:11" x14ac:dyDescent="0.3">
      <c r="A14" s="5"/>
      <c r="B14" s="50" t="s">
        <v>17</v>
      </c>
      <c r="C14" s="50"/>
      <c r="D14" s="15">
        <v>39898622</v>
      </c>
      <c r="E14" s="15">
        <v>43488154</v>
      </c>
      <c r="F14" s="34"/>
      <c r="G14" s="47" t="s">
        <v>18</v>
      </c>
      <c r="H14" s="47"/>
      <c r="I14" s="15">
        <v>132</v>
      </c>
      <c r="J14" s="15">
        <v>0</v>
      </c>
      <c r="K14" s="4"/>
    </row>
    <row r="15" spans="1:11" ht="24" customHeight="1" x14ac:dyDescent="0.3">
      <c r="A15" s="5"/>
      <c r="B15" s="50" t="s">
        <v>19</v>
      </c>
      <c r="C15" s="50"/>
      <c r="D15" s="15">
        <v>-20664207</v>
      </c>
      <c r="E15" s="15">
        <v>-20664207</v>
      </c>
      <c r="F15" s="34"/>
      <c r="G15" s="51" t="s">
        <v>20</v>
      </c>
      <c r="H15" s="51"/>
      <c r="I15" s="15">
        <v>29930</v>
      </c>
      <c r="J15" s="15">
        <v>29930</v>
      </c>
      <c r="K15" s="4"/>
    </row>
    <row r="16" spans="1:11" x14ac:dyDescent="0.3">
      <c r="A16" s="5"/>
      <c r="B16" s="50" t="s">
        <v>21</v>
      </c>
      <c r="C16" s="50"/>
      <c r="D16" s="15">
        <v>0</v>
      </c>
      <c r="E16" s="15">
        <v>0</v>
      </c>
      <c r="F16" s="34"/>
      <c r="G16" s="47" t="s">
        <v>22</v>
      </c>
      <c r="H16" s="47"/>
      <c r="I16" s="15">
        <f>3963979+52949686</f>
        <v>56913665</v>
      </c>
      <c r="J16" s="15">
        <v>3963979</v>
      </c>
      <c r="K16" s="4"/>
    </row>
    <row r="17" spans="1:12" x14ac:dyDescent="0.3">
      <c r="A17" s="5"/>
      <c r="B17" s="18"/>
      <c r="C17" s="31"/>
      <c r="D17" s="19"/>
      <c r="E17" s="19"/>
      <c r="F17" s="34"/>
      <c r="G17" s="47" t="s">
        <v>23</v>
      </c>
      <c r="H17" s="47"/>
      <c r="I17" s="15">
        <v>2913352</v>
      </c>
      <c r="J17" s="15">
        <v>1079162</v>
      </c>
      <c r="K17" s="4"/>
    </row>
    <row r="18" spans="1:12" x14ac:dyDescent="0.3">
      <c r="A18" s="20"/>
      <c r="B18" s="48" t="s">
        <v>24</v>
      </c>
      <c r="C18" s="48"/>
      <c r="D18" s="21">
        <f>SUM(D10:D17)</f>
        <v>864415843</v>
      </c>
      <c r="E18" s="21">
        <f>SUM(E10:E17)</f>
        <v>585451424</v>
      </c>
      <c r="F18" s="35"/>
      <c r="G18" s="36"/>
      <c r="H18" s="12"/>
      <c r="I18" s="22"/>
      <c r="J18" s="22"/>
      <c r="K18" s="4"/>
    </row>
    <row r="19" spans="1:12" x14ac:dyDescent="0.3">
      <c r="A19" s="20"/>
      <c r="B19" s="9"/>
      <c r="C19" s="32"/>
      <c r="D19" s="22"/>
      <c r="E19" s="22"/>
      <c r="F19" s="35"/>
      <c r="G19" s="46" t="s">
        <v>25</v>
      </c>
      <c r="H19" s="46"/>
      <c r="I19" s="21">
        <f>SUM(I10:I18)</f>
        <v>190871464</v>
      </c>
      <c r="J19" s="21">
        <f>SUM(J10:J18)</f>
        <v>148456193</v>
      </c>
      <c r="K19" s="4"/>
    </row>
    <row r="20" spans="1:12" x14ac:dyDescent="0.3">
      <c r="A20" s="5"/>
      <c r="B20" s="18"/>
      <c r="C20" s="18"/>
      <c r="D20" s="19"/>
      <c r="E20" s="19"/>
      <c r="F20" s="34"/>
      <c r="G20" s="37"/>
      <c r="H20" s="38"/>
      <c r="I20" s="19"/>
      <c r="J20" s="19"/>
      <c r="K20" s="4"/>
    </row>
    <row r="21" spans="1:12" x14ac:dyDescent="0.3">
      <c r="A21" s="5"/>
      <c r="B21" s="48" t="s">
        <v>26</v>
      </c>
      <c r="C21" s="48"/>
      <c r="D21" s="11"/>
      <c r="E21" s="11"/>
      <c r="F21" s="34"/>
      <c r="G21" s="46" t="s">
        <v>27</v>
      </c>
      <c r="H21" s="46"/>
      <c r="I21" s="11"/>
      <c r="J21" s="11"/>
      <c r="K21" s="4"/>
    </row>
    <row r="22" spans="1:12" x14ac:dyDescent="0.3">
      <c r="A22" s="5"/>
      <c r="B22" s="18"/>
      <c r="C22" s="18"/>
      <c r="D22" s="19"/>
      <c r="E22" s="19"/>
      <c r="F22" s="34"/>
      <c r="G22" s="39"/>
      <c r="H22" s="38"/>
      <c r="I22" s="19"/>
      <c r="J22" s="19"/>
      <c r="K22" s="4"/>
    </row>
    <row r="23" spans="1:12" x14ac:dyDescent="0.3">
      <c r="A23" s="5"/>
      <c r="B23" s="50" t="s">
        <v>28</v>
      </c>
      <c r="C23" s="50"/>
      <c r="D23" s="15">
        <f>590961365+3714</f>
        <v>590965079</v>
      </c>
      <c r="E23" s="15">
        <v>583607526</v>
      </c>
      <c r="F23" s="34"/>
      <c r="G23" s="47" t="s">
        <v>29</v>
      </c>
      <c r="H23" s="47"/>
      <c r="I23" s="15">
        <v>0</v>
      </c>
      <c r="J23" s="15">
        <v>0</v>
      </c>
      <c r="K23" s="4"/>
    </row>
    <row r="24" spans="1:12" x14ac:dyDescent="0.3">
      <c r="A24" s="5"/>
      <c r="B24" s="50" t="s">
        <v>30</v>
      </c>
      <c r="C24" s="50"/>
      <c r="D24" s="15">
        <v>881913</v>
      </c>
      <c r="E24" s="15">
        <v>881913</v>
      </c>
      <c r="F24" s="34"/>
      <c r="G24" s="47" t="s">
        <v>31</v>
      </c>
      <c r="H24" s="47"/>
      <c r="I24" s="15">
        <v>0</v>
      </c>
      <c r="J24" s="15">
        <v>0</v>
      </c>
      <c r="K24" s="4"/>
    </row>
    <row r="25" spans="1:12" x14ac:dyDescent="0.3">
      <c r="A25" s="5"/>
      <c r="B25" s="50" t="s">
        <v>32</v>
      </c>
      <c r="C25" s="50"/>
      <c r="D25" s="15">
        <f>779286324+3960236499+13861874+32254938</f>
        <v>4785639635</v>
      </c>
      <c r="E25" s="15">
        <v>4779505548</v>
      </c>
      <c r="F25" s="34"/>
      <c r="G25" s="47" t="s">
        <v>33</v>
      </c>
      <c r="H25" s="47"/>
      <c r="I25" s="15">
        <v>0</v>
      </c>
      <c r="J25" s="15">
        <v>0</v>
      </c>
      <c r="K25" s="4"/>
    </row>
    <row r="26" spans="1:12" ht="15.75" customHeight="1" x14ac:dyDescent="0.3">
      <c r="A26" s="5"/>
      <c r="B26" s="50" t="s">
        <v>34</v>
      </c>
      <c r="C26" s="50"/>
      <c r="D26" s="15">
        <f>783116714+435454903+849844223+135782384+301484+4208156+3946980</f>
        <v>2212654844</v>
      </c>
      <c r="E26" s="15">
        <v>2219696577</v>
      </c>
      <c r="F26" s="17"/>
      <c r="G26" s="47" t="s">
        <v>35</v>
      </c>
      <c r="H26" s="47"/>
      <c r="I26" s="15">
        <v>0</v>
      </c>
      <c r="J26" s="15">
        <v>0</v>
      </c>
      <c r="K26" s="4"/>
    </row>
    <row r="27" spans="1:12" ht="25.5" customHeight="1" x14ac:dyDescent="0.3">
      <c r="A27" s="5"/>
      <c r="B27" s="50" t="s">
        <v>36</v>
      </c>
      <c r="C27" s="50"/>
      <c r="D27" s="40">
        <v>19518501</v>
      </c>
      <c r="E27" s="40">
        <v>19376568</v>
      </c>
      <c r="F27" s="34"/>
      <c r="G27" s="51" t="s">
        <v>37</v>
      </c>
      <c r="H27" s="51"/>
      <c r="I27" s="15">
        <v>0</v>
      </c>
      <c r="J27" s="15">
        <v>0</v>
      </c>
      <c r="K27" s="4"/>
    </row>
    <row r="28" spans="1:12" x14ac:dyDescent="0.3">
      <c r="A28" s="5"/>
      <c r="B28" s="50" t="s">
        <v>38</v>
      </c>
      <c r="C28" s="50"/>
      <c r="D28" s="15">
        <f>-2601436970+-1668807730</f>
        <v>-4270244700</v>
      </c>
      <c r="E28" s="15">
        <v>-4283004794</v>
      </c>
      <c r="F28" s="16">
        <v>198471541.56999969</v>
      </c>
      <c r="G28" s="47" t="s">
        <v>39</v>
      </c>
      <c r="H28" s="47"/>
      <c r="I28" s="15">
        <v>646660914</v>
      </c>
      <c r="J28" s="15">
        <v>646660914</v>
      </c>
      <c r="K28" s="4"/>
    </row>
    <row r="29" spans="1:12" x14ac:dyDescent="0.3">
      <c r="A29" s="5"/>
      <c r="B29" s="50" t="s">
        <v>40</v>
      </c>
      <c r="C29" s="50"/>
      <c r="D29" s="15">
        <v>0</v>
      </c>
      <c r="E29" s="15">
        <v>0</v>
      </c>
      <c r="F29" s="34"/>
      <c r="G29" s="39"/>
      <c r="H29" s="38"/>
      <c r="I29" s="19"/>
      <c r="J29" s="19"/>
      <c r="K29" s="4"/>
    </row>
    <row r="30" spans="1:12" x14ac:dyDescent="0.3">
      <c r="A30" s="5"/>
      <c r="B30" s="50" t="s">
        <v>41</v>
      </c>
      <c r="C30" s="50"/>
      <c r="D30" s="15">
        <v>0</v>
      </c>
      <c r="E30" s="15">
        <v>0</v>
      </c>
      <c r="F30" s="34"/>
      <c r="G30" s="46" t="s">
        <v>42</v>
      </c>
      <c r="H30" s="46"/>
      <c r="I30" s="21">
        <f>SUM(I23:I29)</f>
        <v>646660914</v>
      </c>
      <c r="J30" s="21">
        <f>SUM(J23:J29)</f>
        <v>646660914</v>
      </c>
      <c r="K30" s="4"/>
    </row>
    <row r="31" spans="1:12" x14ac:dyDescent="0.3">
      <c r="A31" s="5"/>
      <c r="B31" s="50" t="s">
        <v>43</v>
      </c>
      <c r="C31" s="50"/>
      <c r="D31" s="15">
        <v>7605068</v>
      </c>
      <c r="E31" s="15">
        <v>7605068</v>
      </c>
      <c r="F31" s="34"/>
      <c r="G31" s="36"/>
      <c r="H31" s="41"/>
      <c r="I31" s="22"/>
      <c r="J31" s="22"/>
      <c r="K31" s="4"/>
    </row>
    <row r="32" spans="1:12" x14ac:dyDescent="0.3">
      <c r="A32" s="5"/>
      <c r="B32" s="18"/>
      <c r="C32" s="31"/>
      <c r="D32" s="19"/>
      <c r="E32" s="19"/>
      <c r="F32" s="34"/>
      <c r="G32" s="46" t="s">
        <v>44</v>
      </c>
      <c r="H32" s="46"/>
      <c r="I32" s="21">
        <f>+I19+I30</f>
        <v>837532378</v>
      </c>
      <c r="J32" s="21">
        <f>+J30+J19</f>
        <v>795117107</v>
      </c>
      <c r="K32" s="4"/>
      <c r="L32" s="42"/>
    </row>
    <row r="33" spans="1:11" x14ac:dyDescent="0.3">
      <c r="A33" s="20"/>
      <c r="B33" s="48" t="s">
        <v>45</v>
      </c>
      <c r="C33" s="48"/>
      <c r="D33" s="21">
        <f>SUM(D23:D32)</f>
        <v>3347020340</v>
      </c>
      <c r="E33" s="21">
        <f>SUM(E23:E32)</f>
        <v>3327668406</v>
      </c>
      <c r="F33" s="35"/>
      <c r="G33" s="36"/>
      <c r="H33" s="43"/>
      <c r="I33" s="22"/>
      <c r="J33" s="22"/>
      <c r="K33" s="4"/>
    </row>
    <row r="34" spans="1:11" x14ac:dyDescent="0.3">
      <c r="A34" s="5"/>
      <c r="B34" s="18"/>
      <c r="C34" s="9"/>
      <c r="D34" s="19"/>
      <c r="E34" s="19"/>
      <c r="F34" s="34"/>
      <c r="G34" s="49" t="s">
        <v>46</v>
      </c>
      <c r="H34" s="49"/>
      <c r="I34" s="19"/>
      <c r="J34" s="19"/>
      <c r="K34" s="4"/>
    </row>
    <row r="35" spans="1:11" x14ac:dyDescent="0.3">
      <c r="A35" s="5"/>
      <c r="B35" s="48" t="s">
        <v>47</v>
      </c>
      <c r="C35" s="48"/>
      <c r="D35" s="21">
        <f>+D18+D33</f>
        <v>4211436183</v>
      </c>
      <c r="E35" s="21">
        <f>+E33+E18</f>
        <v>3913119830</v>
      </c>
      <c r="F35" s="34"/>
      <c r="G35" s="36"/>
      <c r="H35" s="43"/>
      <c r="I35" s="19"/>
      <c r="J35" s="19"/>
      <c r="K35" s="4"/>
    </row>
    <row r="36" spans="1:11" x14ac:dyDescent="0.3">
      <c r="A36" s="5"/>
      <c r="B36" s="18"/>
      <c r="C36" s="18"/>
      <c r="D36" s="19"/>
      <c r="E36" s="19"/>
      <c r="F36" s="34"/>
      <c r="G36" s="46" t="s">
        <v>48</v>
      </c>
      <c r="H36" s="46"/>
      <c r="I36" s="21">
        <f>SUM(I38:I40)</f>
        <v>1722394040</v>
      </c>
      <c r="J36" s="21">
        <f>SUM(J38:J40)</f>
        <v>1719517024</v>
      </c>
      <c r="K36" s="4"/>
    </row>
    <row r="37" spans="1:11" x14ac:dyDescent="0.3">
      <c r="A37" s="5"/>
      <c r="B37" s="18"/>
      <c r="C37" s="18"/>
      <c r="D37" s="19"/>
      <c r="E37" s="19"/>
      <c r="F37" s="34"/>
      <c r="G37" s="39"/>
      <c r="H37" s="11"/>
      <c r="I37" s="19"/>
      <c r="J37" s="19"/>
      <c r="K37" s="4"/>
    </row>
    <row r="38" spans="1:11" x14ac:dyDescent="0.3">
      <c r="A38" s="5"/>
      <c r="B38" s="18"/>
      <c r="C38" s="18"/>
      <c r="D38" s="19"/>
      <c r="E38" s="19"/>
      <c r="F38" s="34"/>
      <c r="G38" s="47" t="s">
        <v>49</v>
      </c>
      <c r="H38" s="47"/>
      <c r="I38" s="15">
        <v>1689745299</v>
      </c>
      <c r="J38" s="15">
        <v>1686868283</v>
      </c>
      <c r="K38" s="4"/>
    </row>
    <row r="39" spans="1:11" ht="15" customHeight="1" x14ac:dyDescent="0.3">
      <c r="A39" s="5"/>
      <c r="B39" s="18"/>
      <c r="C39" s="24"/>
      <c r="D39" s="44"/>
      <c r="E39" s="19"/>
      <c r="F39" s="34"/>
      <c r="G39" s="47" t="s">
        <v>50</v>
      </c>
      <c r="H39" s="47"/>
      <c r="I39" s="15">
        <v>32648741</v>
      </c>
      <c r="J39" s="15">
        <v>32648741</v>
      </c>
      <c r="K39" s="4"/>
    </row>
    <row r="40" spans="1:11" ht="15" customHeight="1" x14ac:dyDescent="0.3">
      <c r="A40" s="5"/>
      <c r="B40" s="18"/>
      <c r="C40" s="24"/>
      <c r="D40" s="44"/>
      <c r="E40" s="19"/>
      <c r="F40" s="34"/>
      <c r="G40" s="47" t="s">
        <v>51</v>
      </c>
      <c r="H40" s="47"/>
      <c r="I40" s="15">
        <v>0</v>
      </c>
      <c r="J40" s="15">
        <v>0</v>
      </c>
      <c r="K40" s="4"/>
    </row>
    <row r="41" spans="1:11" ht="15" customHeight="1" x14ac:dyDescent="0.3">
      <c r="A41" s="5"/>
      <c r="B41" s="18"/>
      <c r="C41" s="24"/>
      <c r="D41" s="44"/>
      <c r="E41" s="19"/>
      <c r="F41" s="34"/>
      <c r="G41" s="39"/>
      <c r="H41" s="11"/>
      <c r="I41" s="19"/>
      <c r="J41" s="19"/>
      <c r="K41" s="4"/>
    </row>
    <row r="42" spans="1:11" ht="15" customHeight="1" x14ac:dyDescent="0.3">
      <c r="A42" s="5"/>
      <c r="B42" s="18"/>
      <c r="C42" s="24"/>
      <c r="D42" s="44"/>
      <c r="E42" s="19"/>
      <c r="F42" s="34"/>
      <c r="G42" s="46" t="s">
        <v>52</v>
      </c>
      <c r="H42" s="46"/>
      <c r="I42" s="21">
        <f>SUM(I43:I48)</f>
        <v>1651509765</v>
      </c>
      <c r="J42" s="21">
        <f>SUM(J43:J48)</f>
        <v>1398485699</v>
      </c>
      <c r="K42" s="4"/>
    </row>
    <row r="43" spans="1:11" ht="15" customHeight="1" x14ac:dyDescent="0.3">
      <c r="A43" s="5"/>
      <c r="B43" s="18"/>
      <c r="C43" s="24"/>
      <c r="D43" s="44"/>
      <c r="E43" s="19"/>
      <c r="F43" s="34"/>
      <c r="G43" s="36"/>
      <c r="H43" s="11"/>
      <c r="I43" s="25"/>
      <c r="J43" s="25"/>
      <c r="K43" s="4"/>
    </row>
    <row r="44" spans="1:11" ht="15" customHeight="1" x14ac:dyDescent="0.3">
      <c r="A44" s="5"/>
      <c r="B44" s="18"/>
      <c r="C44" s="24"/>
      <c r="D44" s="44"/>
      <c r="E44" s="19"/>
      <c r="F44" s="34"/>
      <c r="G44" s="47" t="s">
        <v>53</v>
      </c>
      <c r="H44" s="47"/>
      <c r="I44" s="15">
        <f>+[1]EA!F64</f>
        <v>256388678</v>
      </c>
      <c r="J44" s="15">
        <v>-276957913</v>
      </c>
      <c r="K44" s="4"/>
    </row>
    <row r="45" spans="1:11" ht="15" customHeight="1" x14ac:dyDescent="0.3">
      <c r="A45" s="5"/>
      <c r="B45" s="18"/>
      <c r="C45" s="24"/>
      <c r="D45" s="44"/>
      <c r="E45" s="19"/>
      <c r="F45" s="34"/>
      <c r="G45" s="47" t="s">
        <v>54</v>
      </c>
      <c r="H45" s="47"/>
      <c r="I45" s="15">
        <v>888978809</v>
      </c>
      <c r="J45" s="15">
        <v>1168912255</v>
      </c>
      <c r="K45" s="4"/>
    </row>
    <row r="46" spans="1:11" ht="15" customHeight="1" x14ac:dyDescent="0.3">
      <c r="A46" s="5"/>
      <c r="B46" s="18"/>
      <c r="C46" s="24"/>
      <c r="D46" s="44"/>
      <c r="E46" s="19"/>
      <c r="F46" s="34"/>
      <c r="G46" s="47" t="s">
        <v>55</v>
      </c>
      <c r="H46" s="47"/>
      <c r="I46" s="15">
        <f>23071192+614775016</f>
        <v>637846208</v>
      </c>
      <c r="J46" s="15">
        <v>637846208</v>
      </c>
      <c r="K46" s="4"/>
    </row>
    <row r="47" spans="1:11" x14ac:dyDescent="0.3">
      <c r="A47" s="5"/>
      <c r="B47" s="18"/>
      <c r="C47" s="18"/>
      <c r="D47" s="19"/>
      <c r="E47" s="19"/>
      <c r="F47" s="34"/>
      <c r="G47" s="47" t="s">
        <v>56</v>
      </c>
      <c r="H47" s="47"/>
      <c r="I47" s="15">
        <v>0</v>
      </c>
      <c r="J47" s="15">
        <v>0</v>
      </c>
      <c r="K47" s="4"/>
    </row>
    <row r="48" spans="1:11" x14ac:dyDescent="0.3">
      <c r="A48" s="5"/>
      <c r="B48" s="18"/>
      <c r="C48" s="18"/>
      <c r="D48" s="19"/>
      <c r="E48" s="19"/>
      <c r="F48" s="34"/>
      <c r="G48" s="47" t="s">
        <v>57</v>
      </c>
      <c r="H48" s="47"/>
      <c r="I48" s="15">
        <f>9034805-140738735</f>
        <v>-131703930</v>
      </c>
      <c r="J48" s="15">
        <v>-131314851</v>
      </c>
      <c r="K48" s="4"/>
    </row>
    <row r="49" spans="1:15" x14ac:dyDescent="0.3">
      <c r="A49" s="5"/>
      <c r="B49" s="18"/>
      <c r="C49" s="18"/>
      <c r="D49" s="19"/>
      <c r="E49" s="19"/>
      <c r="F49" s="34"/>
      <c r="G49" s="39"/>
      <c r="H49" s="11"/>
      <c r="I49" s="19"/>
      <c r="J49" s="19"/>
      <c r="K49" s="4"/>
    </row>
    <row r="50" spans="1:15" ht="24.6" customHeight="1" x14ac:dyDescent="0.3">
      <c r="A50" s="5"/>
      <c r="B50" s="18"/>
      <c r="C50" s="18"/>
      <c r="D50" s="19"/>
      <c r="E50" s="19"/>
      <c r="F50" s="34"/>
      <c r="G50" s="46" t="s">
        <v>58</v>
      </c>
      <c r="H50" s="46"/>
      <c r="I50" s="21">
        <v>0</v>
      </c>
      <c r="J50" s="21">
        <v>0</v>
      </c>
      <c r="K50" s="4"/>
    </row>
    <row r="51" spans="1:15" x14ac:dyDescent="0.3">
      <c r="A51" s="5"/>
      <c r="B51" s="18"/>
      <c r="C51" s="18"/>
      <c r="D51" s="19"/>
      <c r="E51" s="19"/>
      <c r="F51" s="34"/>
      <c r="G51" s="39"/>
      <c r="H51" s="11"/>
      <c r="I51" s="19"/>
      <c r="J51" s="19"/>
      <c r="K51" s="4"/>
    </row>
    <row r="52" spans="1:15" x14ac:dyDescent="0.3">
      <c r="A52" s="5"/>
      <c r="B52" s="18"/>
      <c r="C52" s="18"/>
      <c r="D52" s="19"/>
      <c r="E52" s="19"/>
      <c r="F52" s="34"/>
      <c r="G52" s="47" t="s">
        <v>59</v>
      </c>
      <c r="H52" s="47"/>
      <c r="I52" s="15">
        <v>0</v>
      </c>
      <c r="J52" s="15">
        <v>0</v>
      </c>
      <c r="K52" s="4"/>
    </row>
    <row r="53" spans="1:15" x14ac:dyDescent="0.3">
      <c r="A53" s="5"/>
      <c r="B53" s="18"/>
      <c r="C53" s="18"/>
      <c r="D53" s="19"/>
      <c r="E53" s="19"/>
      <c r="F53" s="34"/>
      <c r="G53" s="47" t="s">
        <v>60</v>
      </c>
      <c r="H53" s="47"/>
      <c r="I53" s="15">
        <v>0</v>
      </c>
      <c r="J53" s="15">
        <v>0</v>
      </c>
      <c r="K53" s="4"/>
    </row>
    <row r="54" spans="1:15" x14ac:dyDescent="0.3">
      <c r="A54" s="5"/>
      <c r="B54" s="18"/>
      <c r="C54" s="18"/>
      <c r="D54" s="19"/>
      <c r="E54" s="19"/>
      <c r="F54" s="34"/>
      <c r="G54" s="39"/>
      <c r="H54" s="45"/>
      <c r="I54" s="19"/>
      <c r="J54" s="19"/>
      <c r="K54" s="4"/>
    </row>
    <row r="55" spans="1:15" x14ac:dyDescent="0.3">
      <c r="A55" s="5"/>
      <c r="B55" s="18"/>
      <c r="C55" s="18"/>
      <c r="D55" s="19"/>
      <c r="E55" s="19"/>
      <c r="F55" s="34"/>
      <c r="G55" s="46" t="s">
        <v>61</v>
      </c>
      <c r="H55" s="46"/>
      <c r="I55" s="21">
        <f>+I42+I36</f>
        <v>3373903805</v>
      </c>
      <c r="J55" s="21">
        <f>+J42+J36</f>
        <v>3118002723</v>
      </c>
      <c r="K55" s="4"/>
    </row>
    <row r="56" spans="1:15" x14ac:dyDescent="0.3">
      <c r="A56" s="5"/>
      <c r="B56" s="18"/>
      <c r="C56" s="18"/>
      <c r="D56" s="19"/>
      <c r="E56" s="19"/>
      <c r="F56" s="34"/>
      <c r="G56" s="39"/>
      <c r="H56" s="11"/>
      <c r="I56" s="19"/>
      <c r="J56" s="19"/>
      <c r="K56" s="4"/>
    </row>
    <row r="57" spans="1:15" x14ac:dyDescent="0.3">
      <c r="A57" s="5"/>
      <c r="B57" s="18"/>
      <c r="C57" s="18"/>
      <c r="D57" s="19"/>
      <c r="E57" s="19"/>
      <c r="F57" s="34"/>
      <c r="G57" s="46" t="s">
        <v>62</v>
      </c>
      <c r="H57" s="46"/>
      <c r="I57" s="21">
        <f>+I55+I32</f>
        <v>4211436183</v>
      </c>
      <c r="J57" s="21">
        <f>+J55+J32</f>
        <v>3913119830</v>
      </c>
      <c r="K57" s="4"/>
      <c r="M57" s="42"/>
      <c r="N57" s="42"/>
      <c r="O57" s="42"/>
    </row>
    <row r="58" spans="1:15" ht="15" thickBot="1" x14ac:dyDescent="0.35">
      <c r="A58" s="26"/>
      <c r="B58" s="27"/>
      <c r="C58" s="27"/>
      <c r="D58" s="27"/>
      <c r="E58" s="27"/>
      <c r="F58" s="28"/>
      <c r="G58" s="27"/>
      <c r="H58" s="27"/>
      <c r="I58" s="27"/>
      <c r="J58" s="27"/>
      <c r="K58" s="29"/>
    </row>
    <row r="59" spans="1:15" x14ac:dyDescent="0.3">
      <c r="A59" s="30"/>
      <c r="B59" s="23" t="s">
        <v>63</v>
      </c>
      <c r="C59" s="23"/>
      <c r="D59" s="23"/>
      <c r="E59" s="23"/>
      <c r="F59" s="23"/>
      <c r="G59" s="23"/>
      <c r="H59" s="23"/>
      <c r="I59" s="23"/>
      <c r="J59" s="23"/>
      <c r="K59" s="30"/>
    </row>
  </sheetData>
  <mergeCells count="62">
    <mergeCell ref="A1:K1"/>
    <mergeCell ref="A2:K2"/>
    <mergeCell ref="A3:K3"/>
    <mergeCell ref="A4:K4"/>
    <mergeCell ref="B6:C6"/>
    <mergeCell ref="G6:H6"/>
    <mergeCell ref="B8:C8"/>
    <mergeCell ref="G8:H8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24:C24"/>
    <mergeCell ref="G24:H24"/>
    <mergeCell ref="B15:C15"/>
    <mergeCell ref="G15:H15"/>
    <mergeCell ref="B16:C16"/>
    <mergeCell ref="G16:H16"/>
    <mergeCell ref="G17:H17"/>
    <mergeCell ref="B18:C18"/>
    <mergeCell ref="G19:H19"/>
    <mergeCell ref="B21:C21"/>
    <mergeCell ref="G21:H21"/>
    <mergeCell ref="B23:C23"/>
    <mergeCell ref="G23:H23"/>
    <mergeCell ref="B31:C31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B30:C30"/>
    <mergeCell ref="G30:H30"/>
    <mergeCell ref="G46:H46"/>
    <mergeCell ref="G32:H32"/>
    <mergeCell ref="B33:C33"/>
    <mergeCell ref="G34:H34"/>
    <mergeCell ref="B35:C35"/>
    <mergeCell ref="G36:H36"/>
    <mergeCell ref="G38:H38"/>
    <mergeCell ref="G39:H39"/>
    <mergeCell ref="G40:H40"/>
    <mergeCell ref="G42:H42"/>
    <mergeCell ref="G44:H44"/>
    <mergeCell ref="G45:H45"/>
    <mergeCell ref="G57:H57"/>
    <mergeCell ref="G47:H47"/>
    <mergeCell ref="G48:H48"/>
    <mergeCell ref="G50:H50"/>
    <mergeCell ref="G52:H52"/>
    <mergeCell ref="G53:H53"/>
    <mergeCell ref="G55:H55"/>
  </mergeCells>
  <printOptions horizontalCentered="1"/>
  <pageMargins left="0.19685039370078741" right="0.19685039370078741" top="0.31" bottom="0.31" header="0" footer="0.19685039370078741"/>
  <pageSetup paperSize="152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2019-04-26T20:09:12Z</cp:lastPrinted>
  <dcterms:created xsi:type="dcterms:W3CDTF">2019-04-26T02:21:44Z</dcterms:created>
  <dcterms:modified xsi:type="dcterms:W3CDTF">2019-04-26T20:09:26Z</dcterms:modified>
</cp:coreProperties>
</file>